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<sst xmlns="http://schemas.openxmlformats.org/spreadsheetml/2006/main" count="163" uniqueCount="112">
  <si>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</si>
  <si>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</si>
  <si>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</si>
  <si>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</si>
  <si>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</si>
  <si>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</si>
  <si>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</si>
  <si>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</si>
  <si>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</si>
  <si>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</si>
  <si>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</si>
  <si>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</si>
  <si>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</si>
  <si>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</si>
  <si>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</si>
  <si>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</si>
  <si>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</si>
  <si>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</si>
  <si>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</si>
  <si>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</si>
  <si>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</si>
  <si>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</si>
  <si>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</si>
  <si>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</si>
  <si>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</si>
  <si>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</si>
  <si>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</si>
  <si>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</si>
  <si>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</si>
  <si>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</si>
  <si>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</si>
  <si>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</si>
  <si>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</si>
  <si>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</si>
  <si>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</si>
  <si>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</si>
  <si>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</si>
  <si>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</si>
  <si>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</si>
  <si>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</si>
  <si>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</si>
  <si>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</si>
  <si>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</si>
  <si>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</si>
  <si>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</si>
  <si>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</si>
  <si>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</si>
  <si>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</si>
  <si>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</si>
  <si>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</si>
  <si>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</si>
  <si>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</si>
  <si>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</si>
  <si>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</si>
  <si>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</si>
  <si>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</si>
  <si>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</si>
  <si>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</si>
  <si>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</si>
  <si>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</si>
  <si>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</si>
  <si>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</si>
  <si>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</si>
  <si>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</si>
  <si>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</si>
  <si>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</si>
  <si>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</si>
  <si>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</si>
  <si>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</si>
  <si>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</si>
  <si>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</si>
  <si>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</si>
  <si>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</si>
  <si>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</si>
  <si>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</si>
  <si>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</si>
  <si>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</si>
  <si>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</si>
  <si>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</si>
  <si>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</si>
  <si>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</si>
  <si>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</si>
  <si>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</si>
  <si>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</si>
  <si>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</si>
  <si>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</si>
  <si>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</si>
  <si>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</si>
  <si>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</si>
  <si>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</si>
  <si>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</si>
  <si>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</si>
  <si>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</si>
  <si>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</si>
  <si>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</si>
  <si>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</si>
  <si>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</si>
  <si>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</si>
  <si>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</si>
  <si>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</si>
  <si>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</si>
  <si>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</si>
  <si>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</si>
  <si>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</si>
  <si>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</si>
  <si>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</si>
  <si>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</si>
  <si>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</si>
  <si>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</si>
  <si>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</si>
  <si>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</si>
  <si>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загального фонду міського бюджету станом на 09.10.2017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</si>
</sst>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15"/>
          <c:w val="0.858"/>
          <c:h val="0.62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103276.90000000004</c:v>
                </c:pt>
                <c:pt idx="1">
                  <c:v>96691.09999999999</c:v>
                </c:pt>
                <c:pt idx="2">
                  <c:v>1467.1000000000001</c:v>
                </c:pt>
                <c:pt idx="3">
                  <c:v>5118.700000000046</c:v>
                </c:pt>
              </c:numCache>
            </c:numRef>
          </c:val>
          <c:shape val="box"/>
        </c:ser>
        <c:shape val="box"/>
        <c:axId val="38341122"/>
        <c:axId val="38150715"/>
      </c:bar3DChart>
      <c:catAx>
        <c:axId val="3834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50715"/>
        <c:crosses val="autoZero"/>
        <c:auto val="1"/>
        <c:lblOffset val="100"/>
        <c:tickLblSkip val="1"/>
        <c:noMultiLvlLbl val="0"/>
      </c:catAx>
      <c:valAx>
        <c:axId val="38150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1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443739.1</c:v>
                </c:pt>
                <c:pt idx="1">
                  <c:v>167733.60000000003</c:v>
                </c:pt>
                <c:pt idx="2">
                  <c:v>356851.1999999999</c:v>
                </c:pt>
                <c:pt idx="3">
                  <c:v>31.900000000000002</c:v>
                </c:pt>
                <c:pt idx="4">
                  <c:v>21876.999999999996</c:v>
                </c:pt>
                <c:pt idx="5">
                  <c:v>47042.2</c:v>
                </c:pt>
                <c:pt idx="6">
                  <c:v>9255.299999999997</c:v>
                </c:pt>
                <c:pt idx="7">
                  <c:v>8681.500000000093</c:v>
                </c:pt>
              </c:numCache>
            </c:numRef>
          </c:val>
          <c:shape val="box"/>
        </c:ser>
        <c:shape val="box"/>
        <c:axId val="32628912"/>
        <c:axId val="6714353"/>
      </c:bar3DChart>
      <c:catAx>
        <c:axId val="3262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14353"/>
        <c:crosses val="autoZero"/>
        <c:auto val="1"/>
        <c:lblOffset val="100"/>
        <c:tickLblSkip val="1"/>
        <c:noMultiLvlLbl val="0"/>
      </c:catAx>
      <c:valAx>
        <c:axId val="671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28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075"/>
          <c:w val="0.9295"/>
          <c:h val="0.66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274790.10000000003</c:v>
                </c:pt>
                <c:pt idx="1">
                  <c:v>180221.2000000001</c:v>
                </c:pt>
                <c:pt idx="2">
                  <c:v>274790.10000000003</c:v>
                </c:pt>
              </c:numCache>
            </c:numRef>
          </c:val>
          <c:shape val="box"/>
        </c:ser>
        <c:shape val="box"/>
        <c:axId val="60498510"/>
        <c:axId val="9626327"/>
      </c:bar3DChart>
      <c:catAx>
        <c:axId val="6049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6327"/>
        <c:crosses val="autoZero"/>
        <c:auto val="1"/>
        <c:lblOffset val="100"/>
        <c:tickLblSkip val="1"/>
        <c:noMultiLvlLbl val="0"/>
      </c:catAx>
      <c:valAx>
        <c:axId val="9626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8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1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65"/>
          <c:w val="0.87025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64823.5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874.1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44722.399999999965</c:v>
                </c:pt>
                <c:pt idx="1">
                  <c:v>37029.299999999996</c:v>
                </c:pt>
                <c:pt idx="2">
                  <c:v>1571.5</c:v>
                </c:pt>
                <c:pt idx="3">
                  <c:v>604.6</c:v>
                </c:pt>
                <c:pt idx="4">
                  <c:v>25.5</c:v>
                </c:pt>
                <c:pt idx="5">
                  <c:v>5491.499999999969</c:v>
                </c:pt>
              </c:numCache>
            </c:numRef>
          </c:val>
          <c:shape val="box"/>
        </c:ser>
        <c:shape val="box"/>
        <c:axId val="10728028"/>
        <c:axId val="42677357"/>
      </c:bar3DChart>
      <c:catAx>
        <c:axId val="10728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7357"/>
        <c:crosses val="autoZero"/>
        <c:auto val="1"/>
        <c:lblOffset val="100"/>
        <c:tickLblSkip val="1"/>
        <c:noMultiLvlLbl val="0"/>
      </c:catAx>
      <c:valAx>
        <c:axId val="42677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8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275"/>
          <c:w val="0.8637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16510</c:v>
                </c:pt>
                <c:pt idx="1">
                  <c:v>10719.200000000003</c:v>
                </c:pt>
                <c:pt idx="3">
                  <c:v>450.8999999999999</c:v>
                </c:pt>
                <c:pt idx="4">
                  <c:v>555.0000000000001</c:v>
                </c:pt>
                <c:pt idx="5">
                  <c:v>360</c:v>
                </c:pt>
                <c:pt idx="6">
                  <c:v>4424.899999999998</c:v>
                </c:pt>
              </c:numCache>
            </c:numRef>
          </c:val>
          <c:shape val="box"/>
        </c:ser>
        <c:shape val="box"/>
        <c:axId val="29683802"/>
        <c:axId val="55523891"/>
      </c:bar3DChart>
      <c:catAx>
        <c:axId val="2968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23891"/>
        <c:crosses val="autoZero"/>
        <c:auto val="1"/>
        <c:lblOffset val="100"/>
        <c:tickLblSkip val="2"/>
        <c:noMultiLvlLbl val="0"/>
      </c:catAx>
      <c:valAx>
        <c:axId val="55523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3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85"/>
          <c:w val="0.8777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2926.5</c:v>
                </c:pt>
                <c:pt idx="1">
                  <c:v>1865.7000000000003</c:v>
                </c:pt>
                <c:pt idx="2">
                  <c:v>337</c:v>
                </c:pt>
                <c:pt idx="3">
                  <c:v>216.89999999999998</c:v>
                </c:pt>
                <c:pt idx="4">
                  <c:v>89.8</c:v>
                </c:pt>
                <c:pt idx="5">
                  <c:v>417.0999999999998</c:v>
                </c:pt>
              </c:numCache>
            </c:numRef>
          </c:val>
          <c:shape val="box"/>
        </c:ser>
        <c:shape val="box"/>
        <c:axId val="66688968"/>
        <c:axId val="54931881"/>
      </c:bar3DChart>
      <c:catAx>
        <c:axId val="6668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31881"/>
        <c:crosses val="autoZero"/>
        <c:auto val="1"/>
        <c:lblOffset val="100"/>
        <c:tickLblSkip val="1"/>
        <c:noMultiLvlLbl val="0"/>
      </c:catAx>
      <c:valAx>
        <c:axId val="54931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8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75"/>
          <c:w val="0.857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43221.50000000001</c:v>
                </c:pt>
              </c:numCache>
            </c:numRef>
          </c:val>
          <c:shape val="box"/>
        </c:ser>
        <c:shape val="box"/>
        <c:axId val="49520678"/>
        <c:axId val="26813519"/>
      </c:bar3DChart>
      <c:catAx>
        <c:axId val="4952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13519"/>
        <c:crosses val="autoZero"/>
        <c:auto val="1"/>
        <c:lblOffset val="100"/>
        <c:tickLblSkip val="1"/>
        <c:noMultiLvlLbl val="0"/>
      </c:catAx>
      <c:valAx>
        <c:axId val="2681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125"/>
          <c:w val="0.851"/>
          <c:h val="0.5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64823.5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443739.1</c:v>
                </c:pt>
                <c:pt idx="1">
                  <c:v>274790.10000000003</c:v>
                </c:pt>
                <c:pt idx="2">
                  <c:v>44722.399999999965</c:v>
                </c:pt>
                <c:pt idx="3">
                  <c:v>16510</c:v>
                </c:pt>
                <c:pt idx="4">
                  <c:v>2926.5</c:v>
                </c:pt>
                <c:pt idx="5">
                  <c:v>103276.90000000004</c:v>
                </c:pt>
                <c:pt idx="6">
                  <c:v>43221.50000000001</c:v>
                </c:pt>
              </c:numCache>
            </c:numRef>
          </c:val>
          <c:shape val="box"/>
        </c:ser>
        <c:shape val="box"/>
        <c:axId val="39394548"/>
        <c:axId val="1591205"/>
      </c:bar3DChart>
      <c:catAx>
        <c:axId val="393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1205"/>
        <c:crosses val="autoZero"/>
        <c:auto val="1"/>
        <c:lblOffset val="100"/>
        <c:tickLblSkip val="1"/>
        <c:noMultiLvlLbl val="0"/>
      </c:catAx>
      <c:valAx>
        <c:axId val="159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91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4625"/>
          <c:w val="0.84125"/>
          <c:h val="0.65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26008.600000000002</c:v>
                </c:pt>
                <c:pt idx="4">
                  <c:v>106.9</c:v>
                </c:pt>
                <c:pt idx="5">
                  <c:v>980759.1999999997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512223.9999999999</c:v>
                </c:pt>
                <c:pt idx="1">
                  <c:v>58971.6</c:v>
                </c:pt>
                <c:pt idx="2">
                  <c:v>22704.399999999998</c:v>
                </c:pt>
                <c:pt idx="3">
                  <c:v>15624.699999999993</c:v>
                </c:pt>
                <c:pt idx="4">
                  <c:v>32.7</c:v>
                </c:pt>
                <c:pt idx="5">
                  <c:v>688243.2000000003</c:v>
                </c:pt>
              </c:numCache>
            </c:numRef>
          </c:val>
          <c:shape val="box"/>
        </c:ser>
        <c:shape val="box"/>
        <c:axId val="46144946"/>
        <c:axId val="63135019"/>
      </c:bar3DChart>
      <c:catAx>
        <c:axId val="461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5019"/>
        <c:crosses val="autoZero"/>
        <c:auto val="1"/>
        <c:lblOffset val="100"/>
        <c:tickLblSkip val="1"/>
        <c:noMultiLvlLbl val="0"/>
      </c:catAx>
      <c:valAx>
        <c:axId val="6313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4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9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6" sqref="D146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534200.5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</f>
        <v>443739.1</v>
      </c>
      <c r="E6" s="3">
        <f>D6/D151*100</f>
        <v>34.191623890449726</v>
      </c>
      <c r="F6" s="3">
        <f>D6/B6*100</f>
        <v>83.0660210913318</v>
      </c>
      <c r="G6" s="3">
        <f aca="true" t="shared" si="0" ref="G6:G43">D6/C6*100</f>
        <v>68.31281897097045</v>
      </c>
      <c r="H6" s="47">
        <f>B6-D6</f>
        <v>90461.40000000002</v>
      </c>
      <c r="I6" s="47">
        <f aca="true" t="shared" si="1" ref="I6:I43">C6-D6</f>
        <v>205830.19999999995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</f>
        <v>167733.60000000003</v>
      </c>
      <c r="E7" s="95">
        <f>D7/D6*100</f>
        <v>37.80004962375415</v>
      </c>
      <c r="F7" s="95">
        <f>D7/B7*100</f>
        <v>81.79282035077559</v>
      </c>
      <c r="G7" s="95">
        <f>D7/C7*100</f>
        <v>68.87399814976706</v>
      </c>
      <c r="H7" s="105">
        <f>B7-D7</f>
        <v>37337.69999999995</v>
      </c>
      <c r="I7" s="105">
        <f t="shared" si="1"/>
        <v>75803.29999999996</v>
      </c>
    </row>
    <row r="8" spans="1:9" ht="18">
      <c r="A8" s="23" t="s">
        <v>3</v>
      </c>
      <c r="B8" s="42">
        <v>421927.1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</f>
        <v>356851.1999999999</v>
      </c>
      <c r="E8" s="1">
        <f>D8/D6*100</f>
        <v>80.41914719708043</v>
      </c>
      <c r="F8" s="1">
        <f>D8/B8*100</f>
        <v>84.57650622583853</v>
      </c>
      <c r="G8" s="1">
        <f t="shared" si="0"/>
        <v>70.33402290731115</v>
      </c>
      <c r="H8" s="44">
        <f>B8-D8</f>
        <v>65075.90000000008</v>
      </c>
      <c r="I8" s="44">
        <f t="shared" si="1"/>
        <v>150515.20000000013</v>
      </c>
    </row>
    <row r="9" spans="1:9" ht="18">
      <c r="A9" s="23" t="s">
        <v>2</v>
      </c>
      <c r="B9" s="42">
        <v>90.5</v>
      </c>
      <c r="C9" s="43">
        <v>92.5</v>
      </c>
      <c r="D9" s="44">
        <f>2.5+4.3+3.3+7+0.4+1.3+1.6+1.3+1.5-0.1+0.8+5.1+2.1+0.8</f>
        <v>31.900000000000002</v>
      </c>
      <c r="E9" s="12">
        <f>D9/D6*100</f>
        <v>0.007188908978271243</v>
      </c>
      <c r="F9" s="119">
        <f>D9/B9*100</f>
        <v>35.248618784530386</v>
      </c>
      <c r="G9" s="1">
        <f t="shared" si="0"/>
        <v>34.48648648648649</v>
      </c>
      <c r="H9" s="44">
        <f aca="true" t="shared" si="2" ref="H9:H43">B9-D9</f>
        <v>58.599999999999994</v>
      </c>
      <c r="I9" s="44">
        <f t="shared" si="1"/>
        <v>60.599999999999994</v>
      </c>
    </row>
    <row r="10" spans="1:9" ht="18">
      <c r="A10" s="23" t="s">
        <v>1</v>
      </c>
      <c r="B10" s="42">
        <v>24480.4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</f>
        <v>21876.999999999996</v>
      </c>
      <c r="E10" s="1">
        <f>D10/D6*100</f>
        <v>4.930149270145452</v>
      </c>
      <c r="F10" s="1">
        <f aca="true" t="shared" si="3" ref="F10:F41">D10/B10*100</f>
        <v>89.3653698468979</v>
      </c>
      <c r="G10" s="1">
        <f t="shared" si="0"/>
        <v>79.66425723285326</v>
      </c>
      <c r="H10" s="44">
        <f t="shared" si="2"/>
        <v>2603.400000000005</v>
      </c>
      <c r="I10" s="44">
        <f t="shared" si="1"/>
        <v>5584.500000000004</v>
      </c>
    </row>
    <row r="11" spans="1:9" ht="18">
      <c r="A11" s="23" t="s">
        <v>0</v>
      </c>
      <c r="B11" s="42">
        <v>59098.9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</f>
        <v>47042.2</v>
      </c>
      <c r="E11" s="1">
        <f>D11/D6*100</f>
        <v>10.601319559173398</v>
      </c>
      <c r="F11" s="1">
        <f t="shared" si="3"/>
        <v>79.59911267383994</v>
      </c>
      <c r="G11" s="1">
        <f t="shared" si="0"/>
        <v>58.2444045766273</v>
      </c>
      <c r="H11" s="44">
        <f t="shared" si="2"/>
        <v>12056.700000000004</v>
      </c>
      <c r="I11" s="44">
        <f t="shared" si="1"/>
        <v>33724.7</v>
      </c>
    </row>
    <row r="12" spans="1:9" ht="18">
      <c r="A12" s="23" t="s">
        <v>14</v>
      </c>
      <c r="B12" s="42">
        <v>11379.6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</f>
        <v>9255.299999999997</v>
      </c>
      <c r="E12" s="1">
        <f>D12/D6*100</f>
        <v>2.0857526415860126</v>
      </c>
      <c r="F12" s="1">
        <f t="shared" si="3"/>
        <v>81.33238426658228</v>
      </c>
      <c r="G12" s="1">
        <f t="shared" si="0"/>
        <v>65.9745092168855</v>
      </c>
      <c r="H12" s="44">
        <f t="shared" si="2"/>
        <v>2124.300000000003</v>
      </c>
      <c r="I12" s="44">
        <f t="shared" si="1"/>
        <v>4773.300000000003</v>
      </c>
    </row>
    <row r="13" spans="1:9" ht="18.75" thickBot="1">
      <c r="A13" s="23" t="s">
        <v>28</v>
      </c>
      <c r="B13" s="43">
        <f>B6-B8-B9-B10-B11-B12</f>
        <v>17224.00000000003</v>
      </c>
      <c r="C13" s="43">
        <f>C6-C8-C9-C10-C11-C12</f>
        <v>19853.399999999914</v>
      </c>
      <c r="D13" s="43">
        <f>D6-D8-D9-D10-D11-D12</f>
        <v>8681.500000000093</v>
      </c>
      <c r="E13" s="1">
        <f>D13/D6*100</f>
        <v>1.9564424230364406</v>
      </c>
      <c r="F13" s="1">
        <f t="shared" si="3"/>
        <v>50.40350673478912</v>
      </c>
      <c r="G13" s="1">
        <f t="shared" si="0"/>
        <v>43.728026433760114</v>
      </c>
      <c r="H13" s="44">
        <f t="shared" si="2"/>
        <v>8542.499999999936</v>
      </c>
      <c r="I13" s="44">
        <f t="shared" si="1"/>
        <v>11171.899999999821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</f>
        <v>318044.10000000003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</f>
        <v>274790.10000000003</v>
      </c>
      <c r="E18" s="3">
        <f>D18/D151*100</f>
        <v>21.17352234233826</v>
      </c>
      <c r="F18" s="3">
        <f>D18/B18*100</f>
        <v>86.39999924538768</v>
      </c>
      <c r="G18" s="3">
        <f t="shared" si="0"/>
        <v>73.67933480286182</v>
      </c>
      <c r="H18" s="47">
        <f>B18-D18</f>
        <v>43254</v>
      </c>
      <c r="I18" s="47">
        <f t="shared" si="1"/>
        <v>98163.99999999994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</f>
        <v>180221.2000000001</v>
      </c>
      <c r="E19" s="95">
        <f>D19/D18*100</f>
        <v>65.58504109136395</v>
      </c>
      <c r="F19" s="95">
        <f t="shared" si="3"/>
        <v>90.20405139724761</v>
      </c>
      <c r="G19" s="95">
        <f t="shared" si="0"/>
        <v>75.24720726663901</v>
      </c>
      <c r="H19" s="105">
        <f t="shared" si="2"/>
        <v>19571.59999999989</v>
      </c>
      <c r="I19" s="105">
        <f t="shared" si="1"/>
        <v>59284.2999999999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318044.10000000003</v>
      </c>
      <c r="C25" s="43">
        <f>C18</f>
        <v>372954.1</v>
      </c>
      <c r="D25" s="43">
        <f>D18</f>
        <v>274790.10000000003</v>
      </c>
      <c r="E25" s="1">
        <f>D25/D18*100</f>
        <v>100</v>
      </c>
      <c r="F25" s="1">
        <f t="shared" si="3"/>
        <v>86.39999924538768</v>
      </c>
      <c r="G25" s="1">
        <f t="shared" si="0"/>
        <v>73.67933480286182</v>
      </c>
      <c r="H25" s="44">
        <f t="shared" si="2"/>
        <v>43254</v>
      </c>
      <c r="I25" s="44">
        <f t="shared" si="1"/>
        <v>98163.99999999994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53255.6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</f>
        <v>44722.399999999965</v>
      </c>
      <c r="E33" s="3">
        <f>D33/D151*100</f>
        <v>3.4460147421722533</v>
      </c>
      <c r="F33" s="3">
        <f>D33/B33*100</f>
        <v>83.97689632639566</v>
      </c>
      <c r="G33" s="3">
        <f t="shared" si="0"/>
        <v>68.99102948776287</v>
      </c>
      <c r="H33" s="47">
        <f t="shared" si="2"/>
        <v>8533.200000000033</v>
      </c>
      <c r="I33" s="47">
        <f t="shared" si="1"/>
        <v>20101.100000000035</v>
      </c>
      <c r="K33" s="132"/>
    </row>
    <row r="34" spans="1:11" ht="18">
      <c r="A34" s="23" t="s">
        <v>3</v>
      </c>
      <c r="B34" s="42">
        <v>43957.1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1743.2+1833.7+1830.2+1935.3+81+1854.2+129.9+1804.7+34.4+1.5+1881.6+1967.7+0.1+1784.4+235.6+2357.6-0.1+6335.8+2919.9+53.7+142.8+686.6+728.3+0.1+8.8+87.6+495.7+1689.4+9.2+4.2+70.1+2075.5+2129.1+113+4.5</f>
        <v>37029.299999999996</v>
      </c>
      <c r="E34" s="1">
        <f>D34/D33*100</f>
        <v>82.79810564728194</v>
      </c>
      <c r="F34" s="1">
        <f t="shared" si="3"/>
        <v>84.23963364280172</v>
      </c>
      <c r="G34" s="1">
        <f t="shared" si="0"/>
        <v>70.05973069158567</v>
      </c>
      <c r="H34" s="44">
        <f t="shared" si="2"/>
        <v>6927.800000000003</v>
      </c>
      <c r="I34" s="44">
        <f t="shared" si="1"/>
        <v>15824.599999999999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2131.6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5.4+1.2+41.8+16.1+2.9+29.7+160.9+0.8+93.4+46.9+11.2+0.1+15.2+184.7+9.2+183.2+0.9+11.9+0.1+174+0.1+59.2+12.8+2+8.2+325.6+7.6-0.1+53.7+13.4+10.7+7.4+0.6+1.6+1.5+8.1+1.8+9.7+0.1+1+17.2-0.3+3.2+3.8+10.2+6.6+6.3+7.9+2</f>
        <v>1571.5</v>
      </c>
      <c r="E36" s="1">
        <f>D36/D33*100</f>
        <v>3.513899075183803</v>
      </c>
      <c r="F36" s="1">
        <f t="shared" si="3"/>
        <v>73.72396322011635</v>
      </c>
      <c r="G36" s="1">
        <f t="shared" si="0"/>
        <v>51.04095618565072</v>
      </c>
      <c r="H36" s="44">
        <f t="shared" si="2"/>
        <v>560.0999999999999</v>
      </c>
      <c r="I36" s="44">
        <f t="shared" si="1"/>
        <v>1507.4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</f>
        <v>604.6</v>
      </c>
      <c r="E37" s="17">
        <f>D37/D33*100</f>
        <v>1.3518952471244845</v>
      </c>
      <c r="F37" s="17">
        <f t="shared" si="3"/>
        <v>88.43059821559163</v>
      </c>
      <c r="G37" s="17">
        <f t="shared" si="0"/>
        <v>69.1682873813065</v>
      </c>
      <c r="H37" s="53">
        <f t="shared" si="2"/>
        <v>79.10000000000002</v>
      </c>
      <c r="I37" s="53">
        <f t="shared" si="1"/>
        <v>269.5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0.057018406883351566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6452.599999999999</v>
      </c>
      <c r="C39" s="42">
        <f>C33-C34-C36-C37-C35-C38</f>
        <v>7935.800000000006</v>
      </c>
      <c r="D39" s="42">
        <f>D33-D34-D36-D37-D35-D38</f>
        <v>5491.499999999969</v>
      </c>
      <c r="E39" s="1">
        <f>D39/D33*100</f>
        <v>12.279081623526405</v>
      </c>
      <c r="F39" s="1">
        <f t="shared" si="3"/>
        <v>85.10522889997783</v>
      </c>
      <c r="G39" s="1">
        <f t="shared" si="0"/>
        <v>69.19907255727166</v>
      </c>
      <c r="H39" s="44">
        <f>B39-D39</f>
        <v>961.1000000000304</v>
      </c>
      <c r="I39" s="44">
        <f t="shared" si="1"/>
        <v>2444.3000000000366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</f>
        <v>1334.8000000000002</v>
      </c>
      <c r="E43" s="3">
        <f>D43/D151*100</f>
        <v>0.10285093102900399</v>
      </c>
      <c r="F43" s="3">
        <f>D43/B43*100</f>
        <v>63.33871120812377</v>
      </c>
      <c r="G43" s="3">
        <f t="shared" si="0"/>
        <v>59.66919982118909</v>
      </c>
      <c r="H43" s="47">
        <f t="shared" si="2"/>
        <v>772.5999999999999</v>
      </c>
      <c r="I43" s="47">
        <f t="shared" si="1"/>
        <v>902.2000000000003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</f>
        <v>8448.8</v>
      </c>
      <c r="E45" s="3">
        <f>D45/D151*100</f>
        <v>0.6510090995488829</v>
      </c>
      <c r="F45" s="3">
        <f>D45/B45*100</f>
        <v>86.73264074241365</v>
      </c>
      <c r="G45" s="3">
        <f aca="true" t="shared" si="4" ref="G45:G76">D45/C45*100</f>
        <v>71.67288768238886</v>
      </c>
      <c r="H45" s="47">
        <f>B45-D45</f>
        <v>1292.4000000000015</v>
      </c>
      <c r="I45" s="47">
        <f aca="true" t="shared" si="5" ref="I45:I77">C45-D45</f>
        <v>3339.2000000000007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</f>
        <v>7706.299999999999</v>
      </c>
      <c r="E46" s="1">
        <f>D46/D45*100</f>
        <v>91.21176971877662</v>
      </c>
      <c r="F46" s="1">
        <f aca="true" t="shared" si="6" ref="F46:F74">D46/B46*100</f>
        <v>87.18816115492096</v>
      </c>
      <c r="G46" s="1">
        <f t="shared" si="4"/>
        <v>73.18632059792776</v>
      </c>
      <c r="H46" s="44">
        <f aca="true" t="shared" si="7" ref="H46:H74">B46-D46</f>
        <v>1132.4000000000015</v>
      </c>
      <c r="I46" s="44">
        <f t="shared" si="5"/>
        <v>2823.4000000000015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0.009468800303001611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5.4+5.6+7.3+6+2.1+4.3+6.6+2.2</f>
        <v>39.50000000000001</v>
      </c>
      <c r="E48" s="1">
        <f>D48/D45*100</f>
        <v>0.4675220149607046</v>
      </c>
      <c r="F48" s="1">
        <f t="shared" si="6"/>
        <v>70.03546099290782</v>
      </c>
      <c r="G48" s="1">
        <f t="shared" si="4"/>
        <v>53.1628532974428</v>
      </c>
      <c r="H48" s="44">
        <f t="shared" si="7"/>
        <v>16.89999999999999</v>
      </c>
      <c r="I48" s="44">
        <f t="shared" si="5"/>
        <v>34.800000000000004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</f>
        <v>467.29999999999995</v>
      </c>
      <c r="E49" s="1">
        <f>D49/D45*100</f>
        <v>5.530962976990815</v>
      </c>
      <c r="F49" s="1">
        <f t="shared" si="6"/>
        <v>80.65239903348291</v>
      </c>
      <c r="G49" s="1">
        <f t="shared" si="4"/>
        <v>54.01687666165761</v>
      </c>
      <c r="H49" s="44">
        <f t="shared" si="7"/>
        <v>112.10000000000002</v>
      </c>
      <c r="I49" s="44">
        <f t="shared" si="5"/>
        <v>397.80000000000007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234.90000000000003</v>
      </c>
      <c r="E50" s="1">
        <f>D50/D45*100</f>
        <v>2.7802764889688483</v>
      </c>
      <c r="F50" s="1">
        <f t="shared" si="6"/>
        <v>88.44126506024097</v>
      </c>
      <c r="G50" s="1">
        <f t="shared" si="4"/>
        <v>73.98425196850413</v>
      </c>
      <c r="H50" s="44">
        <f t="shared" si="7"/>
        <v>30.69999999999999</v>
      </c>
      <c r="I50" s="44">
        <f t="shared" si="5"/>
        <v>82.59999999999923</v>
      </c>
      <c r="K50" s="132"/>
    </row>
    <row r="51" spans="1:11" ht="18.75" thickBot="1">
      <c r="A51" s="22" t="s">
        <v>4</v>
      </c>
      <c r="B51" s="45">
        <v>19553.6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</f>
        <v>16510</v>
      </c>
      <c r="E51" s="3">
        <f>D51/D151*100</f>
        <v>1.2721522859520944</v>
      </c>
      <c r="F51" s="3">
        <f>D51/B51*100</f>
        <v>84.43457982161853</v>
      </c>
      <c r="G51" s="3">
        <f t="shared" si="4"/>
        <v>69.04511979391015</v>
      </c>
      <c r="H51" s="47">
        <f>B51-D51</f>
        <v>3043.5999999999985</v>
      </c>
      <c r="I51" s="47">
        <f t="shared" si="5"/>
        <v>7401.899999999998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</f>
        <v>10719.200000000003</v>
      </c>
      <c r="E52" s="1">
        <f>D52/D51*100</f>
        <v>64.92549969715326</v>
      </c>
      <c r="F52" s="1">
        <f t="shared" si="6"/>
        <v>87.29345657396476</v>
      </c>
      <c r="G52" s="1">
        <f t="shared" si="4"/>
        <v>70.29260167613154</v>
      </c>
      <c r="H52" s="44">
        <f t="shared" si="7"/>
        <v>1560.2999999999975</v>
      </c>
      <c r="I52" s="44">
        <f t="shared" si="5"/>
        <v>4530.199999999997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</f>
        <v>450.8999999999999</v>
      </c>
      <c r="E54" s="1">
        <f>D54/D51*100</f>
        <v>2.73107207752877</v>
      </c>
      <c r="F54" s="1">
        <f t="shared" si="6"/>
        <v>66.69131785238869</v>
      </c>
      <c r="G54" s="1">
        <f t="shared" si="4"/>
        <v>55.6529252036534</v>
      </c>
      <c r="H54" s="44">
        <f t="shared" si="7"/>
        <v>225.2000000000001</v>
      </c>
      <c r="I54" s="44">
        <f t="shared" si="5"/>
        <v>359.3000000000001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</f>
        <v>555.0000000000001</v>
      </c>
      <c r="E55" s="1">
        <f>D55/D51*100</f>
        <v>3.36159903089037</v>
      </c>
      <c r="F55" s="1">
        <f t="shared" si="6"/>
        <v>81.70175180332697</v>
      </c>
      <c r="G55" s="1">
        <f t="shared" si="4"/>
        <v>52.2254634421756</v>
      </c>
      <c r="H55" s="44">
        <f t="shared" si="7"/>
        <v>124.29999999999984</v>
      </c>
      <c r="I55" s="44">
        <f t="shared" si="5"/>
        <v>507.69999999999993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2.1804966686856453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5492.099999999998</v>
      </c>
      <c r="C57" s="43">
        <f>C51-C52-C55-C54-C53-C56</f>
        <v>6257.699999999999</v>
      </c>
      <c r="D57" s="43">
        <f>D51-D52-D55-D54-D53-D56</f>
        <v>4424.899999999998</v>
      </c>
      <c r="E57" s="1">
        <f>D57/D51*100</f>
        <v>26.801332525741962</v>
      </c>
      <c r="F57" s="1">
        <f t="shared" si="6"/>
        <v>80.5684528686659</v>
      </c>
      <c r="G57" s="1">
        <f t="shared" si="4"/>
        <v>70.71128369848344</v>
      </c>
      <c r="H57" s="44">
        <f>B57-D57</f>
        <v>1067.1999999999998</v>
      </c>
      <c r="I57" s="44">
        <f>C57-D57</f>
        <v>1832.800000000001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3513.3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</f>
        <v>2926.5</v>
      </c>
      <c r="E59" s="3">
        <f>D59/D151*100</f>
        <v>0.22549689066255632</v>
      </c>
      <c r="F59" s="3">
        <f>D59/B59*100</f>
        <v>83.29775424814277</v>
      </c>
      <c r="G59" s="3">
        <f t="shared" si="4"/>
        <v>67.80426774171127</v>
      </c>
      <c r="H59" s="47">
        <f>B59-D59</f>
        <v>586.8000000000002</v>
      </c>
      <c r="I59" s="47">
        <f t="shared" si="5"/>
        <v>1389.6000000000004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</f>
        <v>1865.7000000000003</v>
      </c>
      <c r="E60" s="1">
        <f>D60/D59*100</f>
        <v>63.75192209123527</v>
      </c>
      <c r="F60" s="1">
        <f t="shared" si="6"/>
        <v>87.17816924442785</v>
      </c>
      <c r="G60" s="1">
        <f t="shared" si="4"/>
        <v>72.85898387159762</v>
      </c>
      <c r="H60" s="44">
        <f t="shared" si="7"/>
        <v>274.39999999999964</v>
      </c>
      <c r="I60" s="44">
        <f t="shared" si="5"/>
        <v>695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11.515462156159234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</f>
        <v>216.89999999999998</v>
      </c>
      <c r="E62" s="1">
        <f>D62/D59*100</f>
        <v>7.411583803177857</v>
      </c>
      <c r="F62" s="1">
        <f t="shared" si="6"/>
        <v>82.03479576399396</v>
      </c>
      <c r="G62" s="1">
        <f t="shared" si="4"/>
        <v>52.53087914749332</v>
      </c>
      <c r="H62" s="44">
        <f t="shared" si="7"/>
        <v>47.5</v>
      </c>
      <c r="I62" s="44">
        <f t="shared" si="5"/>
        <v>196.00000000000006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3.0685118742525197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417.0999999999998</v>
      </c>
      <c r="E64" s="1">
        <f>D64/D59*100</f>
        <v>14.252520075175118</v>
      </c>
      <c r="F64" s="1">
        <f t="shared" si="6"/>
        <v>91.0698689956331</v>
      </c>
      <c r="G64" s="1">
        <f t="shared" si="4"/>
        <v>60.30070839959517</v>
      </c>
      <c r="H64" s="44">
        <f t="shared" si="7"/>
        <v>40.900000000000375</v>
      </c>
      <c r="I64" s="44">
        <f t="shared" si="5"/>
        <v>274.60000000000025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384.2</v>
      </c>
      <c r="C69" s="46">
        <f>C70+C71</f>
        <v>397.5</v>
      </c>
      <c r="D69" s="47">
        <f>SUM(D70:D71)</f>
        <v>242.39999999999998</v>
      </c>
      <c r="E69" s="35">
        <f>D69/D151*100</f>
        <v>0.01867775373196776</v>
      </c>
      <c r="F69" s="3">
        <f>D69/B69*100</f>
        <v>63.092139510671515</v>
      </c>
      <c r="G69" s="3">
        <f t="shared" si="4"/>
        <v>60.98113207547169</v>
      </c>
      <c r="H69" s="47">
        <f>B69-D69</f>
        <v>141.8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97.2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6.68724279835391</v>
      </c>
      <c r="G71" s="1">
        <f t="shared" si="4"/>
        <v>5.88235294117647</v>
      </c>
      <c r="H71" s="44">
        <f t="shared" si="7"/>
        <v>90.7</v>
      </c>
      <c r="I71" s="44">
        <f t="shared" si="5"/>
        <v>104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v>132747.6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</f>
        <v>103276.90000000004</v>
      </c>
      <c r="E90" s="3">
        <f>D90/D151*100</f>
        <v>7.957840364690849</v>
      </c>
      <c r="F90" s="3">
        <f aca="true" t="shared" si="10" ref="F90:F96">D90/B90*100</f>
        <v>77.79944797495399</v>
      </c>
      <c r="G90" s="3">
        <f t="shared" si="8"/>
        <v>65.54953651253052</v>
      </c>
      <c r="H90" s="47">
        <f aca="true" t="shared" si="11" ref="H90:H96">B90-D90</f>
        <v>29470.699999999968</v>
      </c>
      <c r="I90" s="47">
        <f t="shared" si="9"/>
        <v>54278.59999999996</v>
      </c>
      <c r="K90" s="132"/>
    </row>
    <row r="91" spans="1:11" ht="18">
      <c r="A91" s="23" t="s">
        <v>3</v>
      </c>
      <c r="B91" s="42">
        <v>123695.3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+17+55.2</f>
        <v>96691.09999999999</v>
      </c>
      <c r="E91" s="1">
        <f>D91/D90*100</f>
        <v>93.62316258524409</v>
      </c>
      <c r="F91" s="1">
        <f t="shared" si="10"/>
        <v>78.16877439967402</v>
      </c>
      <c r="G91" s="1">
        <f t="shared" si="8"/>
        <v>65.81073079095853</v>
      </c>
      <c r="H91" s="44">
        <f t="shared" si="11"/>
        <v>27004.20000000001</v>
      </c>
      <c r="I91" s="44">
        <f t="shared" si="9"/>
        <v>50231.90000000001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</f>
        <v>1467.1000000000001</v>
      </c>
      <c r="E92" s="1">
        <f>D92/D90*100</f>
        <v>1.4205499971436009</v>
      </c>
      <c r="F92" s="1">
        <f t="shared" si="10"/>
        <v>85.3659955777959</v>
      </c>
      <c r="G92" s="1">
        <f t="shared" si="8"/>
        <v>55.98336258872014</v>
      </c>
      <c r="H92" s="44">
        <f t="shared" si="11"/>
        <v>251.49999999999977</v>
      </c>
      <c r="I92" s="44">
        <f t="shared" si="9"/>
        <v>1153.4999999999998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7333.700000000003</v>
      </c>
      <c r="C94" s="43">
        <f>C90-C91-C92-C93</f>
        <v>8011.9</v>
      </c>
      <c r="D94" s="43">
        <f>D90-D91-D92-D93</f>
        <v>5118.700000000046</v>
      </c>
      <c r="E94" s="1">
        <f>D94/D90*100</f>
        <v>4.956287417612307</v>
      </c>
      <c r="F94" s="1">
        <f t="shared" si="10"/>
        <v>69.79696469722029</v>
      </c>
      <c r="G94" s="1">
        <f>D94/C94*100</f>
        <v>63.88871553564132</v>
      </c>
      <c r="H94" s="44">
        <f t="shared" si="11"/>
        <v>2214.9999999999563</v>
      </c>
      <c r="I94" s="44">
        <f>C94-D94</f>
        <v>2893.1999999999534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</f>
        <v>43221.50000000001</v>
      </c>
      <c r="E95" s="107">
        <f>D95/D151*100</f>
        <v>3.3303652348442436</v>
      </c>
      <c r="F95" s="110">
        <f t="shared" si="10"/>
        <v>88.49411663537474</v>
      </c>
      <c r="G95" s="106">
        <f>D95/C95*100</f>
        <v>79.38459786539617</v>
      </c>
      <c r="H95" s="111">
        <f t="shared" si="11"/>
        <v>5619.599999999991</v>
      </c>
      <c r="I95" s="121">
        <f>C95-D95</f>
        <v>11224.199999999997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15.588306745485465</v>
      </c>
      <c r="F96" s="117">
        <f t="shared" si="10"/>
        <v>78.6282793389973</v>
      </c>
      <c r="G96" s="118">
        <f>D96/C96*100</f>
        <v>62.67849999534856</v>
      </c>
      <c r="H96" s="122">
        <f t="shared" si="11"/>
        <v>1831.2999999999984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v>10332.7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</f>
        <v>7163.099999999994</v>
      </c>
      <c r="E102" s="19">
        <f>D102/D151*100</f>
        <v>0.5519414923987548</v>
      </c>
      <c r="F102" s="19">
        <f>D102/B102*100</f>
        <v>69.32457150599546</v>
      </c>
      <c r="G102" s="19">
        <f aca="true" t="shared" si="12" ref="G102:G149">D102/C102*100</f>
        <v>56.507368022466885</v>
      </c>
      <c r="H102" s="79">
        <f aca="true" t="shared" si="13" ref="H102:H107">B102-D102</f>
        <v>3169.6000000000067</v>
      </c>
      <c r="I102" s="79">
        <f aca="true" t="shared" si="14" ref="I102:I149">C102-D102</f>
        <v>5513.300000000009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</f>
        <v>177.2</v>
      </c>
      <c r="E103" s="83">
        <f>D103/D102*100</f>
        <v>2.473789281177146</v>
      </c>
      <c r="F103" s="1">
        <f>D103/B103*100</f>
        <v>73.71048252911812</v>
      </c>
      <c r="G103" s="83">
        <f>D103/C103*100</f>
        <v>68.39058278656887</v>
      </c>
      <c r="H103" s="87">
        <f t="shared" si="13"/>
        <v>63.20000000000002</v>
      </c>
      <c r="I103" s="87">
        <f t="shared" si="14"/>
        <v>81.90000000000003</v>
      </c>
      <c r="K103" s="132"/>
    </row>
    <row r="104" spans="1:11" ht="18">
      <c r="A104" s="85" t="s">
        <v>49</v>
      </c>
      <c r="B104" s="74">
        <v>8337.3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</f>
        <v>5744.299999999998</v>
      </c>
      <c r="E104" s="1">
        <f>D104/D102*100</f>
        <v>80.19293322723406</v>
      </c>
      <c r="F104" s="1">
        <f aca="true" t="shared" si="15" ref="F104:F149">D104/B104*100</f>
        <v>68.89880416921544</v>
      </c>
      <c r="G104" s="1">
        <f t="shared" si="12"/>
        <v>55.57780873872825</v>
      </c>
      <c r="H104" s="44">
        <f t="shared" si="13"/>
        <v>2593.000000000001</v>
      </c>
      <c r="I104" s="44">
        <f t="shared" si="14"/>
        <v>4591.300000000004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1755.0000000000018</v>
      </c>
      <c r="C106" s="88">
        <f>C102-C103-C104</f>
        <v>2081.7000000000007</v>
      </c>
      <c r="D106" s="88">
        <f>D102-D103-D104</f>
        <v>1241.5999999999958</v>
      </c>
      <c r="E106" s="84">
        <f>D106/D102*100</f>
        <v>17.333277491588795</v>
      </c>
      <c r="F106" s="84">
        <f t="shared" si="15"/>
        <v>70.74643874643843</v>
      </c>
      <c r="G106" s="84">
        <f t="shared" si="12"/>
        <v>59.64356055147213</v>
      </c>
      <c r="H106" s="123">
        <f>B106-D106</f>
        <v>513.400000000006</v>
      </c>
      <c r="I106" s="123">
        <f t="shared" si="14"/>
        <v>840.1000000000049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412907.10000000003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351425.00000000006</v>
      </c>
      <c r="E107" s="82">
        <f>D107/D151*100</f>
        <v>27.0785049721814</v>
      </c>
      <c r="F107" s="82">
        <f>D107/B107*100</f>
        <v>85.10994361685717</v>
      </c>
      <c r="G107" s="82">
        <f t="shared" si="12"/>
        <v>67.60999694872434</v>
      </c>
      <c r="H107" s="81">
        <f t="shared" si="13"/>
        <v>61482.09999999998</v>
      </c>
      <c r="I107" s="81">
        <f t="shared" si="14"/>
        <v>168357.59999999992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</f>
        <v>1634.1000000000004</v>
      </c>
      <c r="E108" s="6">
        <f>D108/D107*100</f>
        <v>0.4649925304118945</v>
      </c>
      <c r="F108" s="6">
        <f t="shared" si="15"/>
        <v>51.474201474201486</v>
      </c>
      <c r="G108" s="6">
        <f t="shared" si="12"/>
        <v>39.89891590975682</v>
      </c>
      <c r="H108" s="61">
        <f aca="true" t="shared" si="16" ref="H108:H149">B108-D108</f>
        <v>1540.4999999999995</v>
      </c>
      <c r="I108" s="61">
        <f t="shared" si="14"/>
        <v>2461.4999999999995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41.600881219019634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</f>
        <v>564.2</v>
      </c>
      <c r="E110" s="6">
        <f>D110/D107*100</f>
        <v>0.16054634701572168</v>
      </c>
      <c r="F110" s="6">
        <f>D110/B110*100</f>
        <v>56.77198631515397</v>
      </c>
      <c r="G110" s="6">
        <f t="shared" si="12"/>
        <v>48.00068061936362</v>
      </c>
      <c r="H110" s="61">
        <f t="shared" si="16"/>
        <v>429.5999999999999</v>
      </c>
      <c r="I110" s="61">
        <f t="shared" si="14"/>
        <v>611.2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0.008678949989329159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0.5904816105854733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v>199</v>
      </c>
      <c r="C117" s="61">
        <f>99+100</f>
        <v>199</v>
      </c>
      <c r="D117" s="72">
        <f>18</f>
        <v>18</v>
      </c>
      <c r="E117" s="6">
        <f>D117/D107*100</f>
        <v>0.005122003272390979</v>
      </c>
      <c r="F117" s="6">
        <f>D117/B117*100</f>
        <v>9.045226130653267</v>
      </c>
      <c r="G117" s="6">
        <f t="shared" si="12"/>
        <v>9.045226130653267</v>
      </c>
      <c r="H117" s="61">
        <f t="shared" si="16"/>
        <v>181</v>
      </c>
      <c r="I117" s="61">
        <f t="shared" si="14"/>
        <v>181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</f>
        <v>325.50000000000006</v>
      </c>
      <c r="E118" s="6">
        <f>D118/D107*100</f>
        <v>0.09262289250907021</v>
      </c>
      <c r="F118" s="6">
        <f t="shared" si="15"/>
        <v>97.22222222222223</v>
      </c>
      <c r="G118" s="6">
        <f t="shared" si="12"/>
        <v>76.98675496688743</v>
      </c>
      <c r="H118" s="61">
        <f t="shared" si="16"/>
        <v>9.299999999999955</v>
      </c>
      <c r="I118" s="61">
        <f t="shared" si="14"/>
        <v>97.29999999999995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83.93241167434714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0.030276730454577787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100</v>
      </c>
      <c r="B124" s="73">
        <v>33189.6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7.9090275307675855</v>
      </c>
      <c r="F124" s="6">
        <f t="shared" si="15"/>
        <v>83.74400414587701</v>
      </c>
      <c r="G124" s="6">
        <f t="shared" si="12"/>
        <v>66.34307837726877</v>
      </c>
      <c r="H124" s="61">
        <f t="shared" si="16"/>
        <v>5395.300000000003</v>
      </c>
      <c r="I124" s="61">
        <f t="shared" si="14"/>
        <v>14100.5</v>
      </c>
    </row>
    <row r="125" spans="1:9" s="2" customFormat="1" ht="18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0.022849825709610867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6.7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0.005605748025894571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</f>
        <v>485.2</v>
      </c>
      <c r="E128" s="17">
        <f>D128/D107*100</f>
        <v>0.13806644376467236</v>
      </c>
      <c r="F128" s="6">
        <f t="shared" si="15"/>
        <v>47.727719850481996</v>
      </c>
      <c r="G128" s="6">
        <f t="shared" si="12"/>
        <v>42.88871210112261</v>
      </c>
      <c r="H128" s="61">
        <f t="shared" si="16"/>
        <v>531.4000000000001</v>
      </c>
      <c r="I128" s="61">
        <f t="shared" si="14"/>
        <v>646.0999999999999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28.544929925803793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0.2635555239382514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90.1</v>
      </c>
      <c r="C134" s="53">
        <v>108.1</v>
      </c>
      <c r="D134" s="76">
        <f>3.8+10.3+1.3+2-0.1+1.7</f>
        <v>19</v>
      </c>
      <c r="E134" s="17">
        <f>D134/D107*100</f>
        <v>0.005406559009746033</v>
      </c>
      <c r="F134" s="6">
        <f t="shared" si="15"/>
        <v>21.087680355160934</v>
      </c>
      <c r="G134" s="6">
        <f t="shared" si="12"/>
        <v>17.576318223866792</v>
      </c>
      <c r="H134" s="61">
        <f t="shared" si="16"/>
        <v>71.1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470</v>
      </c>
      <c r="C135" s="53">
        <v>626.8</v>
      </c>
      <c r="D135" s="76">
        <f>1.2+14.1+4+6.1</f>
        <v>25.4</v>
      </c>
      <c r="E135" s="17">
        <f>D135/D107*100</f>
        <v>0.007227715728818381</v>
      </c>
      <c r="F135" s="6">
        <f t="shared" si="15"/>
        <v>5.404255319148936</v>
      </c>
      <c r="G135" s="6">
        <f t="shared" si="12"/>
        <v>4.052329291640076</v>
      </c>
      <c r="H135" s="61">
        <f t="shared" si="16"/>
        <v>444.6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310</v>
      </c>
      <c r="C136" s="44">
        <v>400</v>
      </c>
      <c r="D136" s="75">
        <f>1.2+4+6.1</f>
        <v>11.3</v>
      </c>
      <c r="E136" s="1"/>
      <c r="F136" s="6">
        <f>D136/B136*100</f>
        <v>3.645161290322581</v>
      </c>
      <c r="G136" s="1">
        <f>D136/C136*100</f>
        <v>2.825</v>
      </c>
      <c r="H136" s="44">
        <f>B136-D136</f>
        <v>298.7</v>
      </c>
      <c r="I136" s="44">
        <f>C136-D136</f>
        <v>388.7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</f>
        <v>243.39999999999998</v>
      </c>
      <c r="E137" s="17">
        <f>D137/D107*100</f>
        <v>0.06926086647222023</v>
      </c>
      <c r="F137" s="6">
        <f>D137/B137*100</f>
        <v>77.76357827476038</v>
      </c>
      <c r="G137" s="6">
        <f>D137/C137*100</f>
        <v>63.85099685204617</v>
      </c>
      <c r="H137" s="61">
        <f t="shared" si="16"/>
        <v>69.60000000000002</v>
      </c>
      <c r="I137" s="61">
        <f t="shared" si="14"/>
        <v>137.8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</f>
        <v>215.10000000000002</v>
      </c>
      <c r="E138" s="1">
        <f>D138/D137*100</f>
        <v>88.37304847986854</v>
      </c>
      <c r="F138" s="1">
        <f t="shared" si="15"/>
        <v>85.62898089171976</v>
      </c>
      <c r="G138" s="1">
        <f>D138/C138*100</f>
        <v>70.27115321790265</v>
      </c>
      <c r="H138" s="44">
        <f t="shared" si="16"/>
        <v>36.099999999999966</v>
      </c>
      <c r="I138" s="44">
        <f t="shared" si="14"/>
        <v>91</v>
      </c>
    </row>
    <row r="139" spans="1:9" s="2" customFormat="1" ht="18">
      <c r="A139" s="16" t="s">
        <v>101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</f>
        <v>1136.1999999999998</v>
      </c>
      <c r="E139" s="17">
        <f>D139/D107*100</f>
        <v>0.32331222878281274</v>
      </c>
      <c r="F139" s="6">
        <f t="shared" si="15"/>
        <v>88.42711495057979</v>
      </c>
      <c r="G139" s="6">
        <f t="shared" si="12"/>
        <v>75.11569483009386</v>
      </c>
      <c r="H139" s="61">
        <f t="shared" si="16"/>
        <v>148.70000000000027</v>
      </c>
      <c r="I139" s="61">
        <f t="shared" si="14"/>
        <v>376.4000000000003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</f>
        <v>910.7999999999998</v>
      </c>
      <c r="E140" s="1">
        <f>D140/D139*100</f>
        <v>80.16194331983806</v>
      </c>
      <c r="F140" s="1">
        <f aca="true" t="shared" si="17" ref="F140:F148">D140/B140*100</f>
        <v>90.75328816261457</v>
      </c>
      <c r="G140" s="1">
        <f t="shared" si="12"/>
        <v>77.27157037414099</v>
      </c>
      <c r="H140" s="44">
        <f t="shared" si="16"/>
        <v>92.80000000000018</v>
      </c>
      <c r="I140" s="44">
        <f t="shared" si="14"/>
        <v>267.9000000000002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1.6898433374405917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v>1873.1</v>
      </c>
      <c r="C142" s="53">
        <f>200+300+1250+175</f>
        <v>1925</v>
      </c>
      <c r="D142" s="76">
        <f>300+200+174</f>
        <v>674</v>
      </c>
      <c r="E142" s="17">
        <f>D142/D107*100</f>
        <v>0.19179056697730665</v>
      </c>
      <c r="F142" s="99">
        <f t="shared" si="17"/>
        <v>35.98312957129892</v>
      </c>
      <c r="G142" s="6">
        <f t="shared" si="12"/>
        <v>35.01298701298701</v>
      </c>
      <c r="H142" s="61">
        <f t="shared" si="16"/>
        <v>1199.1</v>
      </c>
      <c r="I142" s="61">
        <f t="shared" si="14"/>
        <v>1251</v>
      </c>
    </row>
    <row r="143" spans="1:9" s="2" customFormat="1" ht="18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102</v>
      </c>
      <c r="B144" s="73">
        <v>44928.9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</f>
        <v>32609.999999999996</v>
      </c>
      <c r="E144" s="17">
        <f>D144/D107*100</f>
        <v>9.27936259514832</v>
      </c>
      <c r="F144" s="99">
        <f t="shared" si="17"/>
        <v>72.58134519207012</v>
      </c>
      <c r="G144" s="6">
        <f t="shared" si="12"/>
        <v>56.129975059081914</v>
      </c>
      <c r="H144" s="61">
        <f t="shared" si="16"/>
        <v>12318.900000000005</v>
      </c>
      <c r="I144" s="61">
        <f t="shared" si="14"/>
        <v>25487.300000000007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0.0376751796258092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</f>
        <v>8337.699999999999</v>
      </c>
      <c r="E147" s="17">
        <f>D147/D107*100</f>
        <v>2.3725403713452367</v>
      </c>
      <c r="F147" s="99">
        <f t="shared" si="17"/>
        <v>91.20114634493167</v>
      </c>
      <c r="G147" s="6">
        <f t="shared" si="12"/>
        <v>79.02433938658679</v>
      </c>
      <c r="H147" s="61">
        <f t="shared" si="16"/>
        <v>804.4000000000015</v>
      </c>
      <c r="I147" s="61">
        <f t="shared" si="14"/>
        <v>2213.1000000000004</v>
      </c>
      <c r="K147" s="38"/>
      <c r="L147" s="38"/>
    </row>
    <row r="148" spans="1:12" s="2" customFormat="1" ht="19.5" customHeight="1">
      <c r="A148" s="16" t="s">
        <v>51</v>
      </c>
      <c r="B148" s="73">
        <v>285791.2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</f>
        <v>252073.50000000003</v>
      </c>
      <c r="E148" s="17">
        <f>D148/D107*100</f>
        <v>71.7289606601693</v>
      </c>
      <c r="F148" s="6">
        <f t="shared" si="17"/>
        <v>88.20198102670761</v>
      </c>
      <c r="G148" s="6">
        <f t="shared" si="12"/>
        <v>69.61938964360019</v>
      </c>
      <c r="H148" s="61">
        <f t="shared" si="16"/>
        <v>33717.69999999998</v>
      </c>
      <c r="I148" s="61">
        <f t="shared" si="14"/>
        <v>110000.19999999998</v>
      </c>
      <c r="K148" s="91"/>
      <c r="L148" s="38"/>
    </row>
    <row r="149" spans="1:12" s="2" customFormat="1" ht="18">
      <c r="A149" s="16" t="s">
        <v>104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</f>
        <v>22113.899999999998</v>
      </c>
      <c r="E149" s="17">
        <f>D149/D107*100</f>
        <v>6.292637120295937</v>
      </c>
      <c r="F149" s="6">
        <f t="shared" si="15"/>
        <v>89.99999999999999</v>
      </c>
      <c r="G149" s="6">
        <f t="shared" si="12"/>
        <v>74.99999999999999</v>
      </c>
      <c r="H149" s="61">
        <f t="shared" si="16"/>
        <v>2457.100000000002</v>
      </c>
      <c r="I149" s="61">
        <f t="shared" si="14"/>
        <v>7371.300000000003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426644.30000000005</v>
      </c>
      <c r="C150" s="77">
        <f>C43+C69+C72+C77+C79+C87+C102+C107+C100+C84+C98</f>
        <v>536006.4</v>
      </c>
      <c r="D150" s="53">
        <f>D43+D69+D72+D77+D79+D87+D102+D107+D100+D84+D98</f>
        <v>360165.30000000005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1546541.3000000003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1297800.6</v>
      </c>
      <c r="E151" s="31">
        <v>100</v>
      </c>
      <c r="F151" s="3">
        <f>D151/B151*100</f>
        <v>83.91632347613348</v>
      </c>
      <c r="G151" s="3">
        <f aca="true" t="shared" si="18" ref="G151:G157">D151/C151*100</f>
        <v>69.20235761413547</v>
      </c>
      <c r="H151" s="47">
        <f aca="true" t="shared" si="19" ref="H151:H157">B151-D151</f>
        <v>248740.7000000002</v>
      </c>
      <c r="I151" s="47">
        <f aca="true" t="shared" si="20" ref="I151:I157">C151-D151</f>
        <v>577569.8999999994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614355.1</v>
      </c>
      <c r="C152" s="60">
        <f>C8+C20+C34+C52+C60+C91+C115+C119+C46+C140+C131+C103</f>
        <v>737272.2999999999</v>
      </c>
      <c r="D152" s="60">
        <f>D8+D20+D34+D52+D60+D91+D115+D119+D46+D140+D131+D103</f>
        <v>512223.9999999999</v>
      </c>
      <c r="E152" s="6">
        <f>D152/D151*100</f>
        <v>39.46862098846308</v>
      </c>
      <c r="F152" s="6">
        <f aca="true" t="shared" si="21" ref="F152:F157">D152/B152*100</f>
        <v>83.37588472855518</v>
      </c>
      <c r="G152" s="6">
        <f t="shared" si="18"/>
        <v>69.47555197720028</v>
      </c>
      <c r="H152" s="61">
        <f t="shared" si="19"/>
        <v>102131.1000000001</v>
      </c>
      <c r="I152" s="72">
        <f t="shared" si="20"/>
        <v>225048.30000000005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75254.7</v>
      </c>
      <c r="C153" s="61">
        <f>C11+C23+C36+C55+C62+C92+C49+C141+C109+C112+C96+C138</f>
        <v>102533.8</v>
      </c>
      <c r="D153" s="61">
        <f>D11+D23+D36+D55+D62+D92+D49+D141+D109+D112+D96+D138</f>
        <v>58971.6</v>
      </c>
      <c r="E153" s="6">
        <f>D153/D151*100</f>
        <v>4.543964612129167</v>
      </c>
      <c r="F153" s="6">
        <f t="shared" si="21"/>
        <v>78.3626803375736</v>
      </c>
      <c r="G153" s="6">
        <f t="shared" si="18"/>
        <v>57.514302600703374</v>
      </c>
      <c r="H153" s="61">
        <f t="shared" si="19"/>
        <v>16283.099999999999</v>
      </c>
      <c r="I153" s="72">
        <f t="shared" si="20"/>
        <v>43562.200000000004</v>
      </c>
      <c r="K153" s="39"/>
      <c r="L153" s="90"/>
    </row>
    <row r="154" spans="1:12" ht="18">
      <c r="A154" s="18" t="s">
        <v>1</v>
      </c>
      <c r="B154" s="60">
        <f>B22+B10+B54+B48+B61+B35+B123</f>
        <v>25556.600000000002</v>
      </c>
      <c r="C154" s="60">
        <f>C22+C10+C54+C48+C61+C35+C123</f>
        <v>28689.7</v>
      </c>
      <c r="D154" s="60">
        <f>D22+D10+D54+D48+D61+D35+D123</f>
        <v>22704.399999999998</v>
      </c>
      <c r="E154" s="6">
        <f>D154/D151*100</f>
        <v>1.749452111518518</v>
      </c>
      <c r="F154" s="6">
        <f t="shared" si="21"/>
        <v>88.8396735089957</v>
      </c>
      <c r="G154" s="6">
        <f t="shared" si="18"/>
        <v>79.13780903948106</v>
      </c>
      <c r="H154" s="61">
        <f t="shared" si="19"/>
        <v>2852.2000000000044</v>
      </c>
      <c r="I154" s="72">
        <f t="shared" si="20"/>
        <v>5985.300000000003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21016.499999999996</v>
      </c>
      <c r="C155" s="60">
        <f>C12+C24+C104+C63+C38+C93+C129+C56+C136</f>
        <v>26008.600000000002</v>
      </c>
      <c r="D155" s="60">
        <f>D12+D24+D104+D63+D38+D93+D129+D56+D136</f>
        <v>15624.699999999993</v>
      </c>
      <c r="E155" s="6">
        <f>D155/D151*100</f>
        <v>1.203936875973088</v>
      </c>
      <c r="F155" s="6">
        <f t="shared" si="21"/>
        <v>74.34491946803699</v>
      </c>
      <c r="G155" s="6">
        <f t="shared" si="18"/>
        <v>60.07512899579367</v>
      </c>
      <c r="H155" s="61">
        <f>B155-D155</f>
        <v>5391.800000000003</v>
      </c>
      <c r="I155" s="72">
        <f t="shared" si="20"/>
        <v>10383.900000000009</v>
      </c>
      <c r="K155" s="39"/>
      <c r="L155" s="90"/>
    </row>
    <row r="156" spans="1:12" ht="18">
      <c r="A156" s="18" t="s">
        <v>2</v>
      </c>
      <c r="B156" s="60">
        <f>B9+B21+B47+B53+B122</f>
        <v>98.1</v>
      </c>
      <c r="C156" s="60">
        <f>C9+C21+C47+C53+C122</f>
        <v>106.9</v>
      </c>
      <c r="D156" s="60">
        <f>D9+D21+D47+D53+D122</f>
        <v>32.7</v>
      </c>
      <c r="E156" s="6">
        <f>D156/D151*100</f>
        <v>0.002519647471267928</v>
      </c>
      <c r="F156" s="6">
        <f t="shared" si="21"/>
        <v>33.333333333333336</v>
      </c>
      <c r="G156" s="6">
        <f t="shared" si="18"/>
        <v>30.589335827876525</v>
      </c>
      <c r="H156" s="61">
        <f t="shared" si="19"/>
        <v>65.39999999999999</v>
      </c>
      <c r="I156" s="72">
        <f t="shared" si="20"/>
        <v>74.2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810260.3000000004</v>
      </c>
      <c r="C157" s="78">
        <f>C151-C152-C153-C154-C155-C156</f>
        <v>980759.1999999997</v>
      </c>
      <c r="D157" s="78">
        <f>D151-D152-D153-D154-D155-D156</f>
        <v>688243.2000000003</v>
      </c>
      <c r="E157" s="36">
        <f>D157/D151*100</f>
        <v>53.03150576444489</v>
      </c>
      <c r="F157" s="36">
        <f t="shared" si="21"/>
        <v>84.94099982437741</v>
      </c>
      <c r="G157" s="36">
        <f t="shared" si="18"/>
        <v>70.17453417719666</v>
      </c>
      <c r="H157" s="126">
        <f t="shared" si="19"/>
        <v>122017.1000000001</v>
      </c>
      <c r="I157" s="126">
        <f t="shared" si="20"/>
        <v>292515.9999999994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1297800.6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1297800.6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2017-10-06T12:39:38Z</cp:lastPrinted>
  <dcterms:created xsi:type="dcterms:W3CDTF">2000-06-20T04:48:00Z</dcterms:created>
  <dcterms:modified xsi:type="dcterms:W3CDTF">2017-10-09T09:43:16Z</dcterms:modified>
  <cp:category/>
  <cp:version/>
  <cp:contentType/>
  <cp:contentStatus/>
</cp:coreProperties>
</file>